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OneDrive\Documents\WGPC\Finance\Audit\External Audits\2026\"/>
    </mc:Choice>
  </mc:AlternateContent>
  <xr:revisionPtr revIDLastSave="0" documentId="13_ncr:1_{B8FD854F-BCCB-4C49-A719-5E683924259C}" xr6:coauthVersionLast="47" xr6:coauthVersionMax="47" xr10:uidLastSave="{00000000-0000-0000-0000-000000000000}"/>
  <bookViews>
    <workbookView xWindow="4800" yWindow="2745" windowWidth="21600" windowHeight="11295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L26" i="1" s="1"/>
  <c r="N26" i="1" s="1"/>
  <c r="H24" i="1"/>
  <c r="K24" i="1" s="1"/>
  <c r="H20" i="1"/>
  <c r="K20" i="1" s="1"/>
  <c r="H18" i="1"/>
  <c r="L18" i="1" s="1"/>
  <c r="N18" i="1" s="1"/>
  <c r="H16" i="1"/>
  <c r="L16" i="1" s="1"/>
  <c r="H14" i="1"/>
  <c r="L14" i="1" s="1"/>
  <c r="N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D22" i="1"/>
  <c r="K18" i="1"/>
  <c r="K26" i="1" l="1"/>
  <c r="I22" i="1"/>
  <c r="K28" i="1"/>
  <c r="L24" i="1"/>
  <c r="N24" i="1" s="1"/>
  <c r="K16" i="1"/>
  <c r="K14" i="1"/>
  <c r="N12" i="1"/>
  <c r="K12" i="1"/>
  <c r="J22" i="1"/>
  <c r="G22" i="1"/>
  <c r="M22" i="1" s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<sst xmlns="http://schemas.openxmlformats.org/spreadsheetml/2006/main" count="30" uniqueCount="27">
  <si>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</si>
  <si>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</si>
  <si>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</si>
  <si>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</si>
  <si>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</si>
  <si>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</si>
  <si>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</si>
  <si>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</si>
  <si>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</si>
  <si>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</si>
  <si>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</si>
  <si>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</si>
  <si>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</si>
  <si>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</si>
  <si>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</si>
  <si>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</si>
  <si>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</si>
  <si>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</si>
  <si>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</si>
  <si>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</si>
  <si>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</si>
  <si>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</si>
  <si>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</si>
  <si>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 xml:space="preserve">The increase relates to a drainge project, the grant funding for which was received in 2024/2025 but the actual work was undertaken in 2025/2026, totally £20,949.  General administrative costs increased by £2,512, including additonal legal fees and a new website. </t>
  </si>
  <si>
    <t>The increase relates to a Community Infrastructure Levy receipt of £79,430 which has been invested until projects are identified.</t>
  </si>
  <si>
    <t>Community Infrastructure Levy of £79,430 has been invested.  One year Bonds have been opened which has increased the amount of interest received.</t>
  </si>
  <si>
    <t xml:space="preserve">The general income headings for 2025/2026 shows an increase primarily due to the receipt of Community Infrastructure Levy of £79,431.  Bank interest was increased by £1,902 on the previous year.   In 2024/2025 the Council was in receipt of £26,826 grants but no grants were received in the past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</si>
</sst>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H15" workbookViewId="0">
      <selection activeCell="M28" sqref="M28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17</v>
      </c>
    </row>
    <row r="6" spans="1:15" ht="15" x14ac:dyDescent="0.25">
      <c r="A6" s="17"/>
      <c r="D6" s="3"/>
      <c r="F6" s="3"/>
      <c r="O6" s="16"/>
    </row>
    <row r="7" spans="1:15" ht="58.5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21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7" t="s">
        <v>2</v>
      </c>
      <c r="B10" s="27"/>
      <c r="C10" s="27"/>
      <c r="D10" s="7">
        <v>169388</v>
      </c>
      <c r="F10" s="7">
        <v>128315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28" t="s">
        <v>13</v>
      </c>
      <c r="B12" s="29"/>
      <c r="C12" s="30"/>
      <c r="D12" s="7">
        <v>89000</v>
      </c>
      <c r="F12" s="7">
        <v>85000</v>
      </c>
      <c r="G12" s="4">
        <f>D12-F12</f>
        <v>4000</v>
      </c>
      <c r="H12" s="5">
        <f>IF((D12&gt;F12),(D12-F12)/F12,IF(D12&lt;F12,-(D12-F12)/F12,IF(D12=F12,0)))</f>
        <v>4.7058823529411764E-2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57.75" thickBot="1" x14ac:dyDescent="0.25">
      <c r="A14" s="26" t="s">
        <v>3</v>
      </c>
      <c r="B14" s="26"/>
      <c r="C14" s="26"/>
      <c r="D14" s="7">
        <v>106030</v>
      </c>
      <c r="F14" s="7">
        <v>49451</v>
      </c>
      <c r="G14" s="4">
        <f>D14-F14</f>
        <v>56579</v>
      </c>
      <c r="H14" s="5">
        <f>IF((D14&gt;F14),(D14-F14)/F14,IF(D14&lt;F14,-(D14-F14)/F14,IF(D14=F14,0)))</f>
        <v>1.1441426866999655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26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6" t="s">
        <v>4</v>
      </c>
      <c r="B16" s="26"/>
      <c r="C16" s="26"/>
      <c r="D16" s="7">
        <v>32029</v>
      </c>
      <c r="F16" s="7">
        <v>30185</v>
      </c>
      <c r="G16" s="4">
        <f>D16-F16</f>
        <v>1844</v>
      </c>
      <c r="H16" s="5">
        <f>IF((D16&gt;F16),(D16-F16)/F16,IF(D16&lt;F16,-(D16-F16)/F16,IF(D16=F16,0)))</f>
        <v>6.1089945337087954E-2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57.75" thickBot="1" x14ac:dyDescent="0.25">
      <c r="A20" s="26" t="s">
        <v>14</v>
      </c>
      <c r="B20" s="26"/>
      <c r="C20" s="26"/>
      <c r="D20" s="7">
        <v>82415</v>
      </c>
      <c r="F20" s="7">
        <v>63193</v>
      </c>
      <c r="G20" s="4">
        <f>D20-F20</f>
        <v>19222</v>
      </c>
      <c r="H20" s="5">
        <f>IF((D20&gt;F20),(D20-F20)/F20,IF(D20&lt;F20,-(D20-F20)/F20,IF(D20=F20,0)))</f>
        <v>0.30417926036111592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23</v>
      </c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29.25" thickBot="1" x14ac:dyDescent="0.25">
      <c r="A22" s="6" t="s">
        <v>5</v>
      </c>
      <c r="D22" s="21">
        <f>D10+D12+D14-D16-D18-D20</f>
        <v>249974</v>
      </c>
      <c r="F22" s="21">
        <f>F10+F12+F14-F16-F18-F20</f>
        <v>169388</v>
      </c>
      <c r="G22" s="4">
        <f>D22-F22</f>
        <v>80586</v>
      </c>
      <c r="H22" s="5">
        <f>IF((D22&gt;F22),(D22-F22)/F22,IF(D22&lt;F22,-(D22-F22)/F22,IF(D22=F22,0)))</f>
        <v>0.47574798687038045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24</v>
      </c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29.25" thickBot="1" x14ac:dyDescent="0.25">
      <c r="A24" s="26" t="s">
        <v>9</v>
      </c>
      <c r="B24" s="26"/>
      <c r="C24" s="26"/>
      <c r="D24" s="7">
        <v>249974</v>
      </c>
      <c r="F24" s="7">
        <v>169388</v>
      </c>
      <c r="G24" s="4">
        <f>D24-F24</f>
        <v>80586</v>
      </c>
      <c r="H24" s="5">
        <f>IF((D24&gt;F24),(D24-F24)/F24,IF(D24&lt;F24,-(D24-F24)/F24,IF(D24=F24,0)))</f>
        <v>0.47574798687038045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25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1058017</v>
      </c>
      <c r="F26" s="7">
        <v>1057789</v>
      </c>
      <c r="G26" s="4">
        <f>D26-F26</f>
        <v>228</v>
      </c>
      <c r="H26" s="5">
        <f>IF((D26&gt;F26),(D26-F26)/F26,IF(D26&lt;F26,-(D26-F26)/F26,IF(D26=F26,0)))</f>
        <v>2.1554393172929572E-4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Louise Davies</cp:lastModifiedBy>
  <dcterms:created xsi:type="dcterms:W3CDTF">2012-07-11T10:01:28Z</dcterms:created>
  <dcterms:modified xsi:type="dcterms:W3CDTF">2026-04-29T09:17:37Z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